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15"/>
  <workbookPr showInkAnnotation="0"/>
  <mc:AlternateContent xmlns:mc="http://schemas.openxmlformats.org/markup-compatibility/2006">
    <mc:Choice Requires="x15">
      <x15ac:absPath xmlns:x15ac="http://schemas.microsoft.com/office/spreadsheetml/2010/11/ac" url="/Users/Philippe/Cours/Stage/INCIA/Matching/Results/"/>
    </mc:Choice>
  </mc:AlternateContent>
  <bookViews>
    <workbookView xWindow="0" yWindow="460" windowWidth="28800" windowHeight="17460" tabRatio="500"/>
  </bookViews>
  <sheets>
    <sheet name="ConfusionVideo50000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28" i="1" l="1"/>
  <c r="W27" i="1"/>
  <c r="C34" i="1"/>
  <c r="C35" i="1"/>
  <c r="C36" i="1"/>
  <c r="C37" i="1"/>
  <c r="C38" i="1"/>
  <c r="C39" i="1"/>
  <c r="C33" i="1"/>
  <c r="W25" i="1"/>
  <c r="W24" i="1"/>
  <c r="W23" i="1"/>
  <c r="W22" i="1"/>
  <c r="W21" i="1"/>
  <c r="W20" i="1"/>
  <c r="W19" i="1"/>
  <c r="W18" i="1"/>
  <c r="P18" i="1"/>
  <c r="Q18" i="1"/>
  <c r="R18" i="1"/>
  <c r="S18" i="1"/>
  <c r="T18" i="1"/>
  <c r="U18" i="1"/>
  <c r="V18" i="1"/>
  <c r="P19" i="1"/>
  <c r="Q19" i="1"/>
  <c r="R19" i="1"/>
  <c r="S19" i="1"/>
  <c r="T19" i="1"/>
  <c r="U19" i="1"/>
  <c r="V19" i="1"/>
  <c r="P20" i="1"/>
  <c r="Q20" i="1"/>
  <c r="R20" i="1"/>
  <c r="S20" i="1"/>
  <c r="T20" i="1"/>
  <c r="U20" i="1"/>
  <c r="V20" i="1"/>
  <c r="P21" i="1"/>
  <c r="Q21" i="1"/>
  <c r="R21" i="1"/>
  <c r="S21" i="1"/>
  <c r="T21" i="1"/>
  <c r="U21" i="1"/>
  <c r="V21" i="1"/>
  <c r="P22" i="1"/>
  <c r="Q22" i="1"/>
  <c r="R22" i="1"/>
  <c r="S22" i="1"/>
  <c r="T22" i="1"/>
  <c r="U22" i="1"/>
  <c r="V22" i="1"/>
  <c r="P23" i="1"/>
  <c r="Q23" i="1"/>
  <c r="R23" i="1"/>
  <c r="S23" i="1"/>
  <c r="T23" i="1"/>
  <c r="U23" i="1"/>
  <c r="V23" i="1"/>
  <c r="P24" i="1"/>
  <c r="Q24" i="1"/>
  <c r="R24" i="1"/>
  <c r="S24" i="1"/>
  <c r="T24" i="1"/>
  <c r="U24" i="1"/>
  <c r="V24" i="1"/>
  <c r="P25" i="1"/>
  <c r="Q25" i="1"/>
  <c r="R25" i="1"/>
  <c r="S25" i="1"/>
  <c r="T25" i="1"/>
  <c r="U25" i="1"/>
  <c r="V25" i="1"/>
  <c r="O18" i="1"/>
  <c r="O19" i="1"/>
  <c r="O20" i="1"/>
  <c r="O21" i="1"/>
  <c r="O22" i="1"/>
  <c r="O23" i="1"/>
  <c r="O24" i="1"/>
  <c r="O25" i="1"/>
  <c r="N25" i="1"/>
  <c r="N19" i="1"/>
  <c r="N20" i="1"/>
  <c r="N21" i="1"/>
  <c r="N22" i="1"/>
  <c r="N23" i="1"/>
  <c r="N24" i="1"/>
  <c r="N18" i="1"/>
  <c r="W13" i="1"/>
  <c r="W12" i="1"/>
  <c r="W10" i="1"/>
  <c r="W9" i="1"/>
  <c r="W8" i="1"/>
  <c r="W7" i="1"/>
  <c r="W6" i="1"/>
  <c r="W5" i="1"/>
  <c r="W4" i="1"/>
  <c r="W3" i="1"/>
  <c r="R6" i="1"/>
  <c r="P3" i="1"/>
  <c r="Q3" i="1"/>
  <c r="R3" i="1"/>
  <c r="S3" i="1"/>
  <c r="T3" i="1"/>
  <c r="U3" i="1"/>
  <c r="V3" i="1"/>
  <c r="P4" i="1"/>
  <c r="Q4" i="1"/>
  <c r="R4" i="1"/>
  <c r="S4" i="1"/>
  <c r="T4" i="1"/>
  <c r="U4" i="1"/>
  <c r="V4" i="1"/>
  <c r="P5" i="1"/>
  <c r="Q5" i="1"/>
  <c r="R5" i="1"/>
  <c r="S5" i="1"/>
  <c r="T5" i="1"/>
  <c r="U5" i="1"/>
  <c r="V5" i="1"/>
  <c r="P6" i="1"/>
  <c r="Q6" i="1"/>
  <c r="S6" i="1"/>
  <c r="T6" i="1"/>
  <c r="U6" i="1"/>
  <c r="V6" i="1"/>
  <c r="P7" i="1"/>
  <c r="Q7" i="1"/>
  <c r="R7" i="1"/>
  <c r="S7" i="1"/>
  <c r="T7" i="1"/>
  <c r="U7" i="1"/>
  <c r="V7" i="1"/>
  <c r="P8" i="1"/>
  <c r="Q8" i="1"/>
  <c r="R8" i="1"/>
  <c r="S8" i="1"/>
  <c r="T8" i="1"/>
  <c r="U8" i="1"/>
  <c r="V8" i="1"/>
  <c r="P9" i="1"/>
  <c r="Q9" i="1"/>
  <c r="R9" i="1"/>
  <c r="S9" i="1"/>
  <c r="T9" i="1"/>
  <c r="U9" i="1"/>
  <c r="V9" i="1"/>
  <c r="P10" i="1"/>
  <c r="Q10" i="1"/>
  <c r="R10" i="1"/>
  <c r="S10" i="1"/>
  <c r="T10" i="1"/>
  <c r="U10" i="1"/>
  <c r="V10" i="1"/>
  <c r="O4" i="1"/>
  <c r="O5" i="1"/>
  <c r="O6" i="1"/>
  <c r="O7" i="1"/>
  <c r="O8" i="1"/>
  <c r="O9" i="1"/>
  <c r="O10" i="1"/>
  <c r="N4" i="1"/>
  <c r="N5" i="1"/>
  <c r="N6" i="1"/>
  <c r="N7" i="1"/>
  <c r="N8" i="1"/>
  <c r="N9" i="1"/>
  <c r="N10" i="1"/>
  <c r="N3" i="1"/>
  <c r="O3" i="1"/>
  <c r="K19" i="1"/>
  <c r="K20" i="1"/>
  <c r="K21" i="1"/>
  <c r="K22" i="1"/>
  <c r="K23" i="1"/>
  <c r="K24" i="1"/>
  <c r="K25" i="1"/>
  <c r="K18" i="1"/>
  <c r="K4" i="1"/>
  <c r="K5" i="1"/>
  <c r="K6" i="1"/>
  <c r="K7" i="1"/>
  <c r="K8" i="1"/>
  <c r="K9" i="1"/>
  <c r="K10" i="1"/>
  <c r="K3" i="1"/>
</calcChain>
</file>

<file path=xl/sharedStrings.xml><?xml version="1.0" encoding="utf-8"?>
<sst xmlns="http://schemas.openxmlformats.org/spreadsheetml/2006/main" count="106" uniqueCount="24">
  <si>
    <t>Label</t>
  </si>
  <si>
    <t>AP</t>
  </si>
  <si>
    <t>nbGood</t>
  </si>
  <si>
    <t>nbTotal</t>
  </si>
  <si>
    <t>Ratio</t>
  </si>
  <si>
    <t>0.607143</t>
  </si>
  <si>
    <t>0.445609</t>
  </si>
  <si>
    <t>Patch Classification</t>
  </si>
  <si>
    <t>Background</t>
  </si>
  <si>
    <t>Cone</t>
  </si>
  <si>
    <t>Cylender</t>
  </si>
  <si>
    <t>Hemisphere</t>
  </si>
  <si>
    <t>Hexagonal_Prism</t>
  </si>
  <si>
    <t>Rectangular_Prism</t>
  </si>
  <si>
    <t>Square_Pyramid</t>
  </si>
  <si>
    <t>Triangular_Prism</t>
  </si>
  <si>
    <t>Triangular_Pyramid</t>
  </si>
  <si>
    <t>Video Classification</t>
  </si>
  <si>
    <t>SOMME</t>
  </si>
  <si>
    <t>mAP</t>
  </si>
  <si>
    <t>mean</t>
  </si>
  <si>
    <t>std</t>
  </si>
  <si>
    <t>AP+Fusion</t>
  </si>
  <si>
    <t>AP+fusion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</si>
</sst>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164" fontId="0" fillId="0" borderId="1" xfId="0" applyNumberFormat="1" applyBorder="1"/>
    <xf numFmtId="164" fontId="2" fillId="0" borderId="1" xfId="0" applyNumberFormat="1" applyFont="1" applyBorder="1"/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Average precision</a:t>
            </a:r>
            <a:r>
              <a:rPr lang="fr-FR" baseline="0"/>
              <a:t> per category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ConfusionVideo50000!$B$32</c:f>
              <c:strCache>
                <c:ptCount val="1"/>
                <c:pt idx="0">
                  <c:v>AP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ConfusionVideo50000!$A$33:$A$40</c:f>
              <c:strCache>
                <c:ptCount val="8"/>
                <c:pt idx="0">
                  <c:v>Cone</c:v>
                </c:pt>
                <c:pt idx="1">
                  <c:v>Cylender</c:v>
                </c:pt>
                <c:pt idx="2">
                  <c:v>Hemisphere</c:v>
                </c:pt>
                <c:pt idx="3">
                  <c:v>Hexagonal_Prism</c:v>
                </c:pt>
                <c:pt idx="4">
                  <c:v>Rectangular_Prism</c:v>
                </c:pt>
                <c:pt idx="5">
                  <c:v>Square_Pyramid</c:v>
                </c:pt>
                <c:pt idx="6">
                  <c:v>Triangular_Prism</c:v>
                </c:pt>
                <c:pt idx="7">
                  <c:v>Triangular_Pyramid</c:v>
                </c:pt>
              </c:strCache>
            </c:strRef>
          </c:cat>
          <c:val>
            <c:numRef>
              <c:f>ConfusionVideo50000!$B$33:$B$40</c:f>
              <c:numCache>
                <c:formatCode>0.000</c:formatCode>
                <c:ptCount val="8"/>
                <c:pt idx="0">
                  <c:v>0.57981220657277</c:v>
                </c:pt>
                <c:pt idx="1">
                  <c:v>0.534653465346535</c:v>
                </c:pt>
                <c:pt idx="2">
                  <c:v>0.320610687022901</c:v>
                </c:pt>
                <c:pt idx="3">
                  <c:v>0.665697674418605</c:v>
                </c:pt>
                <c:pt idx="4">
                  <c:v>0.781569965870307</c:v>
                </c:pt>
                <c:pt idx="5">
                  <c:v>0.267796610169491</c:v>
                </c:pt>
                <c:pt idx="6">
                  <c:v>0.1875</c:v>
                </c:pt>
                <c:pt idx="7">
                  <c:v>0.0337662337662338</c:v>
                </c:pt>
              </c:numCache>
            </c:numRef>
          </c:val>
        </c:ser>
        <c:ser>
          <c:idx val="1"/>
          <c:order val="1"/>
          <c:tx>
            <c:strRef>
              <c:f>ConfusionVideo50000!$C$32</c:f>
              <c:strCache>
                <c:ptCount val="1"/>
                <c:pt idx="0">
                  <c:v>AP+fusion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ConfusionVideo50000!$A$33:$A$40</c:f>
              <c:strCache>
                <c:ptCount val="8"/>
                <c:pt idx="0">
                  <c:v>Cone</c:v>
                </c:pt>
                <c:pt idx="1">
                  <c:v>Cylender</c:v>
                </c:pt>
                <c:pt idx="2">
                  <c:v>Hemisphere</c:v>
                </c:pt>
                <c:pt idx="3">
                  <c:v>Hexagonal_Prism</c:v>
                </c:pt>
                <c:pt idx="4">
                  <c:v>Rectangular_Prism</c:v>
                </c:pt>
                <c:pt idx="5">
                  <c:v>Square_Pyramid</c:v>
                </c:pt>
                <c:pt idx="6">
                  <c:v>Triangular_Prism</c:v>
                </c:pt>
                <c:pt idx="7">
                  <c:v>Triangular_Pyramid</c:v>
                </c:pt>
              </c:strCache>
            </c:strRef>
          </c:cat>
          <c:val>
            <c:numRef>
              <c:f>ConfusionVideo50000!$C$33:$C$40</c:f>
              <c:numCache>
                <c:formatCode>0.000</c:formatCode>
                <c:ptCount val="8"/>
                <c:pt idx="0">
                  <c:v>0.17018779342723</c:v>
                </c:pt>
                <c:pt idx="1">
                  <c:v>0.465346534653465</c:v>
                </c:pt>
                <c:pt idx="2">
                  <c:v>0.346055979643766</c:v>
                </c:pt>
                <c:pt idx="3">
                  <c:v>0.334302325581395</c:v>
                </c:pt>
                <c:pt idx="4">
                  <c:v>0.218430034129693</c:v>
                </c:pt>
                <c:pt idx="5">
                  <c:v>0.0655367231638418</c:v>
                </c:pt>
                <c:pt idx="6">
                  <c:v>0.0625</c:v>
                </c:pt>
                <c:pt idx="7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00088176"/>
        <c:axId val="-2097043744"/>
      </c:barChart>
      <c:catAx>
        <c:axId val="-210008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97043744"/>
        <c:crosses val="autoZero"/>
        <c:auto val="1"/>
        <c:lblAlgn val="ctr"/>
        <c:lblOffset val="100"/>
        <c:noMultiLvlLbl val="0"/>
      </c:catAx>
      <c:valAx>
        <c:axId val="-209704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100088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330200</xdr:colOff>
      <xdr:row>30</xdr:row>
      <xdr:rowOff>127000</xdr:rowOff>
    </xdr:from>
    <xdr:to>
      <xdr:col>13</xdr:col>
      <xdr:colOff>495300</xdr:colOff>
      <xdr:row>57</xdr:row>
      <xdr:rowOff>139700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tabSelected="1" topLeftCell="A21" workbookViewId="0">
      <selection activeCell="Y13" sqref="Y13"/>
    </sheetView>
  </sheetViews>
  <sheetFormatPr baseColWidth="10" defaultRowHeight="16" x14ac:dyDescent="0.2"/>
  <cols>
    <col min="1" max="1" width="18.5" customWidth="1"/>
    <col min="13" max="13" width="17" customWidth="1"/>
    <col min="16" max="16" width="12.33203125" customWidth="1"/>
    <col min="17" max="17" width="13.5" customWidth="1"/>
    <col min="18" max="18" width="15" customWidth="1"/>
    <col min="19" max="19" width="16" customWidth="1"/>
    <col min="20" max="21" width="15.1640625" customWidth="1"/>
    <col min="22" max="22" width="17.6640625" customWidth="1"/>
  </cols>
  <sheetData>
    <row r="1" spans="1:24" x14ac:dyDescent="0.2">
      <c r="A1" s="4" t="s">
        <v>7</v>
      </c>
      <c r="B1" s="4"/>
      <c r="C1" s="4"/>
      <c r="D1" s="4"/>
      <c r="E1" s="4"/>
      <c r="F1" s="4"/>
      <c r="G1" s="4"/>
      <c r="H1" s="4"/>
      <c r="I1" s="4"/>
      <c r="J1" s="4"/>
      <c r="K1" s="4"/>
      <c r="M1" s="1" t="s">
        <v>7</v>
      </c>
      <c r="N1" s="1"/>
      <c r="O1" s="1"/>
      <c r="P1" s="1"/>
      <c r="Q1" s="1"/>
      <c r="R1" s="1"/>
      <c r="S1" s="1"/>
      <c r="T1" s="1"/>
      <c r="U1" s="1"/>
      <c r="V1" s="1"/>
    </row>
    <row r="2" spans="1:24" x14ac:dyDescent="0.2">
      <c r="A2" s="5" t="s">
        <v>0</v>
      </c>
      <c r="B2" s="5" t="s">
        <v>8</v>
      </c>
      <c r="C2" s="5" t="s">
        <v>9</v>
      </c>
      <c r="D2" s="5" t="s">
        <v>10</v>
      </c>
      <c r="E2" s="5" t="s">
        <v>11</v>
      </c>
      <c r="F2" s="5" t="s">
        <v>12</v>
      </c>
      <c r="G2" s="5" t="s">
        <v>13</v>
      </c>
      <c r="H2" s="5" t="s">
        <v>14</v>
      </c>
      <c r="I2" s="5" t="s">
        <v>15</v>
      </c>
      <c r="J2" s="5" t="s">
        <v>16</v>
      </c>
      <c r="K2" s="5" t="s">
        <v>18</v>
      </c>
      <c r="M2" s="5" t="s">
        <v>0</v>
      </c>
      <c r="N2" s="5" t="s">
        <v>8</v>
      </c>
      <c r="O2" s="5" t="s">
        <v>9</v>
      </c>
      <c r="P2" s="5" t="s">
        <v>10</v>
      </c>
      <c r="Q2" s="5" t="s">
        <v>11</v>
      </c>
      <c r="R2" s="5" t="s">
        <v>12</v>
      </c>
      <c r="S2" s="5" t="s">
        <v>13</v>
      </c>
      <c r="T2" s="5" t="s">
        <v>14</v>
      </c>
      <c r="U2" s="5" t="s">
        <v>15</v>
      </c>
      <c r="V2" s="5" t="s">
        <v>16</v>
      </c>
      <c r="W2" s="5" t="s">
        <v>1</v>
      </c>
      <c r="X2" s="3"/>
    </row>
    <row r="3" spans="1:24" x14ac:dyDescent="0.2">
      <c r="A3" s="5" t="s">
        <v>9</v>
      </c>
      <c r="B3" s="6">
        <v>8</v>
      </c>
      <c r="C3" s="6">
        <v>247</v>
      </c>
      <c r="D3" s="6">
        <v>0</v>
      </c>
      <c r="E3" s="6">
        <v>2</v>
      </c>
      <c r="F3" s="6">
        <v>3</v>
      </c>
      <c r="G3" s="6">
        <v>43</v>
      </c>
      <c r="H3" s="6">
        <v>93</v>
      </c>
      <c r="I3" s="6">
        <v>4</v>
      </c>
      <c r="J3" s="6">
        <v>26</v>
      </c>
      <c r="K3" s="6">
        <f>SUM(B3:J3)</f>
        <v>426</v>
      </c>
      <c r="M3" s="5" t="s">
        <v>9</v>
      </c>
      <c r="N3" s="7">
        <f>B3/$K3</f>
        <v>1.8779342723004695E-2</v>
      </c>
      <c r="O3" s="8">
        <f>C3/$K3</f>
        <v>0.57981220657276999</v>
      </c>
      <c r="P3" s="7">
        <f t="shared" ref="P3:V10" si="0">D3/$K3</f>
        <v>0</v>
      </c>
      <c r="Q3" s="7">
        <f t="shared" si="0"/>
        <v>4.6948356807511738E-3</v>
      </c>
      <c r="R3" s="7">
        <f t="shared" si="0"/>
        <v>7.0422535211267607E-3</v>
      </c>
      <c r="S3" s="7">
        <f t="shared" si="0"/>
        <v>0.10093896713615023</v>
      </c>
      <c r="T3" s="7">
        <f t="shared" si="0"/>
        <v>0.21830985915492956</v>
      </c>
      <c r="U3" s="7">
        <f t="shared" si="0"/>
        <v>9.3896713615023476E-3</v>
      </c>
      <c r="V3" s="7">
        <f t="shared" si="0"/>
        <v>6.1032863849765258E-2</v>
      </c>
      <c r="W3" s="7">
        <f>O3</f>
        <v>0.57981220657276999</v>
      </c>
      <c r="X3" s="2"/>
    </row>
    <row r="4" spans="1:24" x14ac:dyDescent="0.2">
      <c r="A4" s="5" t="s">
        <v>10</v>
      </c>
      <c r="B4" s="6">
        <v>5</v>
      </c>
      <c r="C4" s="6">
        <v>38</v>
      </c>
      <c r="D4" s="6">
        <v>54</v>
      </c>
      <c r="E4" s="6">
        <v>0</v>
      </c>
      <c r="F4" s="6">
        <v>0</v>
      </c>
      <c r="G4" s="6">
        <v>0</v>
      </c>
      <c r="H4" s="6">
        <v>0</v>
      </c>
      <c r="I4" s="6">
        <v>4</v>
      </c>
      <c r="J4" s="6">
        <v>0</v>
      </c>
      <c r="K4" s="6">
        <f t="shared" ref="K4:K10" si="1">SUM(B4:J4)</f>
        <v>101</v>
      </c>
      <c r="M4" s="5" t="s">
        <v>10</v>
      </c>
      <c r="N4" s="7">
        <f t="shared" ref="N4:N10" si="2">B4/$K4</f>
        <v>4.9504950495049507E-2</v>
      </c>
      <c r="O4" s="7">
        <f t="shared" ref="O4:O10" si="3">C4/$K4</f>
        <v>0.37623762376237624</v>
      </c>
      <c r="P4" s="8">
        <f t="shared" si="0"/>
        <v>0.53465346534653468</v>
      </c>
      <c r="Q4" s="7">
        <f t="shared" si="0"/>
        <v>0</v>
      </c>
      <c r="R4" s="7">
        <f t="shared" si="0"/>
        <v>0</v>
      </c>
      <c r="S4" s="7">
        <f t="shared" si="0"/>
        <v>0</v>
      </c>
      <c r="T4" s="7">
        <f t="shared" si="0"/>
        <v>0</v>
      </c>
      <c r="U4" s="7">
        <f t="shared" si="0"/>
        <v>3.9603960396039604E-2</v>
      </c>
      <c r="V4" s="7">
        <f t="shared" si="0"/>
        <v>0</v>
      </c>
      <c r="W4" s="7">
        <f>P4</f>
        <v>0.53465346534653468</v>
      </c>
      <c r="X4" s="2"/>
    </row>
    <row r="5" spans="1:24" x14ac:dyDescent="0.2">
      <c r="A5" s="5" t="s">
        <v>11</v>
      </c>
      <c r="B5" s="6">
        <v>17</v>
      </c>
      <c r="C5" s="6">
        <v>4</v>
      </c>
      <c r="D5" s="6">
        <v>0</v>
      </c>
      <c r="E5" s="6">
        <v>84</v>
      </c>
      <c r="F5" s="6">
        <v>67</v>
      </c>
      <c r="G5" s="6">
        <v>8</v>
      </c>
      <c r="H5" s="6">
        <v>0</v>
      </c>
      <c r="I5" s="6">
        <v>66</v>
      </c>
      <c r="J5" s="6">
        <v>16</v>
      </c>
      <c r="K5" s="6">
        <f t="shared" si="1"/>
        <v>262</v>
      </c>
      <c r="M5" s="5" t="s">
        <v>11</v>
      </c>
      <c r="N5" s="7">
        <f t="shared" si="2"/>
        <v>6.4885496183206104E-2</v>
      </c>
      <c r="O5" s="7">
        <f t="shared" si="3"/>
        <v>1.5267175572519083E-2</v>
      </c>
      <c r="P5" s="7">
        <f t="shared" si="0"/>
        <v>0</v>
      </c>
      <c r="Q5" s="8">
        <f t="shared" si="0"/>
        <v>0.32061068702290074</v>
      </c>
      <c r="R5" s="7">
        <f t="shared" si="0"/>
        <v>0.25572519083969464</v>
      </c>
      <c r="S5" s="7">
        <f t="shared" si="0"/>
        <v>3.0534351145038167E-2</v>
      </c>
      <c r="T5" s="7">
        <f t="shared" si="0"/>
        <v>0</v>
      </c>
      <c r="U5" s="7">
        <f t="shared" si="0"/>
        <v>0.25190839694656486</v>
      </c>
      <c r="V5" s="7">
        <f t="shared" si="0"/>
        <v>6.1068702290076333E-2</v>
      </c>
      <c r="W5" s="7">
        <f>Q5</f>
        <v>0.32061068702290074</v>
      </c>
      <c r="X5" s="2"/>
    </row>
    <row r="6" spans="1:24" x14ac:dyDescent="0.2">
      <c r="A6" s="5" t="s">
        <v>12</v>
      </c>
      <c r="B6" s="6">
        <v>0</v>
      </c>
      <c r="C6" s="6">
        <v>0</v>
      </c>
      <c r="D6" s="6">
        <v>0</v>
      </c>
      <c r="E6" s="6">
        <v>101</v>
      </c>
      <c r="F6" s="6">
        <v>229</v>
      </c>
      <c r="G6" s="6">
        <v>0</v>
      </c>
      <c r="H6" s="6">
        <v>0</v>
      </c>
      <c r="I6" s="6">
        <v>13</v>
      </c>
      <c r="J6" s="6">
        <v>1</v>
      </c>
      <c r="K6" s="6">
        <f t="shared" si="1"/>
        <v>344</v>
      </c>
      <c r="M6" s="5" t="s">
        <v>12</v>
      </c>
      <c r="N6" s="7">
        <f t="shared" si="2"/>
        <v>0</v>
      </c>
      <c r="O6" s="7">
        <f t="shared" si="3"/>
        <v>0</v>
      </c>
      <c r="P6" s="7">
        <f t="shared" si="0"/>
        <v>0</v>
      </c>
      <c r="Q6" s="7">
        <f t="shared" si="0"/>
        <v>0.29360465116279072</v>
      </c>
      <c r="R6" s="8">
        <f>F6/$K6</f>
        <v>0.66569767441860461</v>
      </c>
      <c r="S6" s="7">
        <f t="shared" si="0"/>
        <v>0</v>
      </c>
      <c r="T6" s="7">
        <f t="shared" si="0"/>
        <v>0</v>
      </c>
      <c r="U6" s="7">
        <f t="shared" si="0"/>
        <v>3.7790697674418602E-2</v>
      </c>
      <c r="V6" s="7">
        <f t="shared" si="0"/>
        <v>2.9069767441860465E-3</v>
      </c>
      <c r="W6" s="7">
        <f>R6</f>
        <v>0.66569767441860461</v>
      </c>
      <c r="X6" s="2"/>
    </row>
    <row r="7" spans="1:24" x14ac:dyDescent="0.2">
      <c r="A7" s="5" t="s">
        <v>13</v>
      </c>
      <c r="B7" s="6">
        <v>18</v>
      </c>
      <c r="C7" s="6">
        <v>16</v>
      </c>
      <c r="D7" s="6">
        <v>0</v>
      </c>
      <c r="E7" s="6">
        <v>4</v>
      </c>
      <c r="F7" s="6">
        <v>2</v>
      </c>
      <c r="G7" s="6">
        <v>458</v>
      </c>
      <c r="H7" s="6">
        <v>1</v>
      </c>
      <c r="I7" s="6">
        <v>22</v>
      </c>
      <c r="J7" s="6">
        <v>65</v>
      </c>
      <c r="K7" s="6">
        <f t="shared" si="1"/>
        <v>586</v>
      </c>
      <c r="M7" s="5" t="s">
        <v>13</v>
      </c>
      <c r="N7" s="7">
        <f t="shared" si="2"/>
        <v>3.0716723549488054E-2</v>
      </c>
      <c r="O7" s="7">
        <f t="shared" si="3"/>
        <v>2.7303754266211604E-2</v>
      </c>
      <c r="P7" s="7">
        <f t="shared" si="0"/>
        <v>0</v>
      </c>
      <c r="Q7" s="7">
        <f t="shared" si="0"/>
        <v>6.8259385665529011E-3</v>
      </c>
      <c r="R7" s="7">
        <f t="shared" si="0"/>
        <v>3.4129692832764505E-3</v>
      </c>
      <c r="S7" s="8">
        <f t="shared" si="0"/>
        <v>0.78156996587030714</v>
      </c>
      <c r="T7" s="7">
        <f t="shared" si="0"/>
        <v>1.7064846416382253E-3</v>
      </c>
      <c r="U7" s="7">
        <f t="shared" si="0"/>
        <v>3.7542662116040959E-2</v>
      </c>
      <c r="V7" s="7">
        <f t="shared" si="0"/>
        <v>0.11092150170648464</v>
      </c>
      <c r="W7" s="7">
        <f>S7</f>
        <v>0.78156996587030714</v>
      </c>
      <c r="X7" s="2"/>
    </row>
    <row r="8" spans="1:24" x14ac:dyDescent="0.2">
      <c r="A8" s="5" t="s">
        <v>14</v>
      </c>
      <c r="B8" s="6">
        <v>2</v>
      </c>
      <c r="C8" s="6">
        <v>177</v>
      </c>
      <c r="D8" s="6">
        <v>0</v>
      </c>
      <c r="E8" s="6">
        <v>0</v>
      </c>
      <c r="F8" s="6">
        <v>0</v>
      </c>
      <c r="G8" s="6">
        <v>27</v>
      </c>
      <c r="H8" s="6">
        <v>79</v>
      </c>
      <c r="I8" s="6">
        <v>2</v>
      </c>
      <c r="J8" s="6">
        <v>8</v>
      </c>
      <c r="K8" s="6">
        <f t="shared" si="1"/>
        <v>295</v>
      </c>
      <c r="M8" s="5" t="s">
        <v>14</v>
      </c>
      <c r="N8" s="7">
        <f t="shared" si="2"/>
        <v>6.7796610169491523E-3</v>
      </c>
      <c r="O8" s="9">
        <f t="shared" si="3"/>
        <v>0.6</v>
      </c>
      <c r="P8" s="7">
        <f t="shared" si="0"/>
        <v>0</v>
      </c>
      <c r="Q8" s="7">
        <f t="shared" si="0"/>
        <v>0</v>
      </c>
      <c r="R8" s="7">
        <f t="shared" si="0"/>
        <v>0</v>
      </c>
      <c r="S8" s="7">
        <f t="shared" si="0"/>
        <v>9.152542372881356E-2</v>
      </c>
      <c r="T8" s="8">
        <f t="shared" si="0"/>
        <v>0.26779661016949152</v>
      </c>
      <c r="U8" s="7">
        <f t="shared" si="0"/>
        <v>6.7796610169491523E-3</v>
      </c>
      <c r="V8" s="7">
        <f t="shared" si="0"/>
        <v>2.7118644067796609E-2</v>
      </c>
      <c r="W8" s="7">
        <f>T8</f>
        <v>0.26779661016949152</v>
      </c>
      <c r="X8" s="2"/>
    </row>
    <row r="9" spans="1:24" x14ac:dyDescent="0.2">
      <c r="A9" s="5" t="s">
        <v>15</v>
      </c>
      <c r="B9" s="6">
        <v>9</v>
      </c>
      <c r="C9" s="6">
        <v>5</v>
      </c>
      <c r="D9" s="6">
        <v>0</v>
      </c>
      <c r="E9" s="6">
        <v>59</v>
      </c>
      <c r="F9" s="6">
        <v>156</v>
      </c>
      <c r="G9" s="6">
        <v>70</v>
      </c>
      <c r="H9" s="6">
        <v>0</v>
      </c>
      <c r="I9" s="6">
        <v>69</v>
      </c>
      <c r="J9" s="6">
        <v>0</v>
      </c>
      <c r="K9" s="6">
        <f t="shared" si="1"/>
        <v>368</v>
      </c>
      <c r="M9" s="5" t="s">
        <v>15</v>
      </c>
      <c r="N9" s="7">
        <f t="shared" si="2"/>
        <v>2.4456521739130436E-2</v>
      </c>
      <c r="O9" s="7">
        <f t="shared" si="3"/>
        <v>1.358695652173913E-2</v>
      </c>
      <c r="P9" s="7">
        <f t="shared" si="0"/>
        <v>0</v>
      </c>
      <c r="Q9" s="7">
        <f t="shared" si="0"/>
        <v>0.16032608695652173</v>
      </c>
      <c r="R9" s="9">
        <f t="shared" si="0"/>
        <v>0.42391304347826086</v>
      </c>
      <c r="S9" s="7">
        <f t="shared" si="0"/>
        <v>0.19021739130434784</v>
      </c>
      <c r="T9" s="7">
        <f t="shared" si="0"/>
        <v>0</v>
      </c>
      <c r="U9" s="8">
        <f t="shared" si="0"/>
        <v>0.1875</v>
      </c>
      <c r="V9" s="7">
        <f t="shared" si="0"/>
        <v>0</v>
      </c>
      <c r="W9" s="7">
        <f>U9</f>
        <v>0.1875</v>
      </c>
      <c r="X9" s="2"/>
    </row>
    <row r="10" spans="1:24" x14ac:dyDescent="0.2">
      <c r="A10" s="5" t="s">
        <v>16</v>
      </c>
      <c r="B10" s="6">
        <v>5</v>
      </c>
      <c r="C10" s="6">
        <v>0</v>
      </c>
      <c r="D10" s="6">
        <v>0</v>
      </c>
      <c r="E10" s="6">
        <v>2</v>
      </c>
      <c r="F10" s="6">
        <v>0</v>
      </c>
      <c r="G10" s="6">
        <v>363</v>
      </c>
      <c r="H10" s="6">
        <v>0</v>
      </c>
      <c r="I10" s="6">
        <v>2</v>
      </c>
      <c r="J10" s="6">
        <v>13</v>
      </c>
      <c r="K10" s="6">
        <f t="shared" si="1"/>
        <v>385</v>
      </c>
      <c r="M10" s="5" t="s">
        <v>16</v>
      </c>
      <c r="N10" s="7">
        <f t="shared" si="2"/>
        <v>1.2987012987012988E-2</v>
      </c>
      <c r="O10" s="7">
        <f t="shared" si="3"/>
        <v>0</v>
      </c>
      <c r="P10" s="7">
        <f t="shared" si="0"/>
        <v>0</v>
      </c>
      <c r="Q10" s="7">
        <f t="shared" si="0"/>
        <v>5.1948051948051948E-3</v>
      </c>
      <c r="R10" s="7">
        <f t="shared" si="0"/>
        <v>0</v>
      </c>
      <c r="S10" s="9">
        <f t="shared" si="0"/>
        <v>0.94285714285714284</v>
      </c>
      <c r="T10" s="7">
        <f t="shared" si="0"/>
        <v>0</v>
      </c>
      <c r="U10" s="7">
        <f t="shared" si="0"/>
        <v>5.1948051948051948E-3</v>
      </c>
      <c r="V10" s="8">
        <f t="shared" si="0"/>
        <v>3.3766233766233764E-2</v>
      </c>
      <c r="W10" s="7">
        <f>V10</f>
        <v>3.3766233766233764E-2</v>
      </c>
      <c r="X10" s="2"/>
    </row>
    <row r="11" spans="1:24" x14ac:dyDescent="0.2">
      <c r="V11" s="4" t="s">
        <v>19</v>
      </c>
      <c r="W11" s="4"/>
    </row>
    <row r="12" spans="1:24" x14ac:dyDescent="0.2">
      <c r="V12" s="6" t="s">
        <v>20</v>
      </c>
      <c r="W12" s="7">
        <f>AVERAGE(W3:W10)</f>
        <v>0.42142585539585531</v>
      </c>
    </row>
    <row r="13" spans="1:24" x14ac:dyDescent="0.2">
      <c r="A13" s="6" t="s">
        <v>2</v>
      </c>
      <c r="B13" s="6" t="s">
        <v>3</v>
      </c>
      <c r="C13" s="6" t="s">
        <v>4</v>
      </c>
      <c r="V13" s="6" t="s">
        <v>21</v>
      </c>
      <c r="W13" s="7">
        <f>VAR(W3:W10)</f>
        <v>6.6578022999998626E-2</v>
      </c>
    </row>
    <row r="14" spans="1:24" x14ac:dyDescent="0.2">
      <c r="A14" s="6">
        <v>1233</v>
      </c>
      <c r="B14" s="6">
        <v>2767</v>
      </c>
      <c r="C14" s="6" t="s">
        <v>6</v>
      </c>
    </row>
    <row r="16" spans="1:24" x14ac:dyDescent="0.2">
      <c r="A16" s="4" t="s">
        <v>17</v>
      </c>
      <c r="B16" s="4"/>
      <c r="C16" s="4"/>
      <c r="D16" s="4"/>
      <c r="E16" s="4"/>
      <c r="F16" s="4"/>
      <c r="G16" s="4"/>
      <c r="H16" s="4"/>
      <c r="I16" s="4"/>
      <c r="J16" s="4"/>
      <c r="K16" s="4"/>
      <c r="M16" s="4" t="s">
        <v>17</v>
      </c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pans="1:23" x14ac:dyDescent="0.2">
      <c r="A17" s="5" t="s">
        <v>0</v>
      </c>
      <c r="B17" s="5" t="s">
        <v>8</v>
      </c>
      <c r="C17" s="5" t="s">
        <v>9</v>
      </c>
      <c r="D17" s="5" t="s">
        <v>10</v>
      </c>
      <c r="E17" s="5" t="s">
        <v>11</v>
      </c>
      <c r="F17" s="5" t="s">
        <v>12</v>
      </c>
      <c r="G17" s="5" t="s">
        <v>13</v>
      </c>
      <c r="H17" s="5" t="s">
        <v>14</v>
      </c>
      <c r="I17" s="5" t="s">
        <v>15</v>
      </c>
      <c r="J17" s="5" t="s">
        <v>16</v>
      </c>
      <c r="K17" s="5" t="s">
        <v>18</v>
      </c>
      <c r="M17" s="5" t="s">
        <v>0</v>
      </c>
      <c r="N17" s="5" t="s">
        <v>8</v>
      </c>
      <c r="O17" s="5" t="s">
        <v>9</v>
      </c>
      <c r="P17" s="5" t="s">
        <v>10</v>
      </c>
      <c r="Q17" s="5" t="s">
        <v>11</v>
      </c>
      <c r="R17" s="5" t="s">
        <v>12</v>
      </c>
      <c r="S17" s="5" t="s">
        <v>13</v>
      </c>
      <c r="T17" s="5" t="s">
        <v>14</v>
      </c>
      <c r="U17" s="5" t="s">
        <v>15</v>
      </c>
      <c r="V17" s="5" t="s">
        <v>16</v>
      </c>
      <c r="W17" s="5" t="s">
        <v>1</v>
      </c>
    </row>
    <row r="18" spans="1:23" x14ac:dyDescent="0.2">
      <c r="A18" s="5" t="s">
        <v>9</v>
      </c>
      <c r="B18" s="6">
        <v>0</v>
      </c>
      <c r="C18" s="6">
        <v>3</v>
      </c>
      <c r="D18" s="6">
        <v>0</v>
      </c>
      <c r="E18" s="6">
        <v>0</v>
      </c>
      <c r="F18" s="6">
        <v>0</v>
      </c>
      <c r="G18" s="6">
        <v>0</v>
      </c>
      <c r="H18" s="6">
        <v>1</v>
      </c>
      <c r="I18" s="6">
        <v>0</v>
      </c>
      <c r="J18" s="6">
        <v>0</v>
      </c>
      <c r="K18" s="6">
        <f>SUM(B18:J18)</f>
        <v>4</v>
      </c>
      <c r="M18" s="5" t="s">
        <v>9</v>
      </c>
      <c r="N18" s="7">
        <f>B18/$K18</f>
        <v>0</v>
      </c>
      <c r="O18" s="7">
        <f>C18/$K18</f>
        <v>0.75</v>
      </c>
      <c r="P18" s="7">
        <f t="shared" ref="P18:V25" si="4">D18/$K18</f>
        <v>0</v>
      </c>
      <c r="Q18" s="7">
        <f t="shared" si="4"/>
        <v>0</v>
      </c>
      <c r="R18" s="7">
        <f t="shared" si="4"/>
        <v>0</v>
      </c>
      <c r="S18" s="7">
        <f t="shared" si="4"/>
        <v>0</v>
      </c>
      <c r="T18" s="7">
        <f t="shared" si="4"/>
        <v>0.25</v>
      </c>
      <c r="U18" s="7">
        <f t="shared" si="4"/>
        <v>0</v>
      </c>
      <c r="V18" s="7">
        <f t="shared" si="4"/>
        <v>0</v>
      </c>
      <c r="W18" s="7">
        <f>O18</f>
        <v>0.75</v>
      </c>
    </row>
    <row r="19" spans="1:23" x14ac:dyDescent="0.2">
      <c r="A19" s="5" t="s">
        <v>10</v>
      </c>
      <c r="B19" s="6">
        <v>0</v>
      </c>
      <c r="C19" s="6">
        <v>0</v>
      </c>
      <c r="D19" s="6">
        <v>1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f t="shared" ref="K19:K25" si="5">SUM(B19:J19)</f>
        <v>1</v>
      </c>
      <c r="M19" s="5" t="s">
        <v>10</v>
      </c>
      <c r="N19" s="7">
        <f t="shared" ref="N19:O24" si="6">B19/$K19</f>
        <v>0</v>
      </c>
      <c r="O19" s="7">
        <f t="shared" si="6"/>
        <v>0</v>
      </c>
      <c r="P19" s="7">
        <f t="shared" si="4"/>
        <v>1</v>
      </c>
      <c r="Q19" s="7">
        <f t="shared" si="4"/>
        <v>0</v>
      </c>
      <c r="R19" s="7">
        <f t="shared" si="4"/>
        <v>0</v>
      </c>
      <c r="S19" s="7">
        <f t="shared" si="4"/>
        <v>0</v>
      </c>
      <c r="T19" s="7">
        <f t="shared" si="4"/>
        <v>0</v>
      </c>
      <c r="U19" s="7">
        <f t="shared" si="4"/>
        <v>0</v>
      </c>
      <c r="V19" s="7">
        <f t="shared" si="4"/>
        <v>0</v>
      </c>
      <c r="W19" s="7">
        <f>P19</f>
        <v>1</v>
      </c>
    </row>
    <row r="20" spans="1:23" x14ac:dyDescent="0.2">
      <c r="A20" s="5" t="s">
        <v>11</v>
      </c>
      <c r="B20" s="6">
        <v>0</v>
      </c>
      <c r="C20" s="6">
        <v>0</v>
      </c>
      <c r="D20" s="6">
        <v>0</v>
      </c>
      <c r="E20" s="6">
        <v>2</v>
      </c>
      <c r="F20" s="6">
        <v>0</v>
      </c>
      <c r="G20" s="6">
        <v>0</v>
      </c>
      <c r="H20" s="6">
        <v>0</v>
      </c>
      <c r="I20" s="6">
        <v>1</v>
      </c>
      <c r="J20" s="6">
        <v>0</v>
      </c>
      <c r="K20" s="6">
        <f t="shared" si="5"/>
        <v>3</v>
      </c>
      <c r="M20" s="5" t="s">
        <v>11</v>
      </c>
      <c r="N20" s="7">
        <f t="shared" si="6"/>
        <v>0</v>
      </c>
      <c r="O20" s="7">
        <f t="shared" si="6"/>
        <v>0</v>
      </c>
      <c r="P20" s="7">
        <f t="shared" si="4"/>
        <v>0</v>
      </c>
      <c r="Q20" s="7">
        <f t="shared" si="4"/>
        <v>0.66666666666666663</v>
      </c>
      <c r="R20" s="7">
        <f t="shared" si="4"/>
        <v>0</v>
      </c>
      <c r="S20" s="7">
        <f t="shared" si="4"/>
        <v>0</v>
      </c>
      <c r="T20" s="7">
        <f t="shared" si="4"/>
        <v>0</v>
      </c>
      <c r="U20" s="7">
        <f t="shared" si="4"/>
        <v>0.33333333333333331</v>
      </c>
      <c r="V20" s="7">
        <f t="shared" si="4"/>
        <v>0</v>
      </c>
      <c r="W20" s="7">
        <f>Q20</f>
        <v>0.66666666666666663</v>
      </c>
    </row>
    <row r="21" spans="1:23" x14ac:dyDescent="0.2">
      <c r="A21" s="5" t="s">
        <v>12</v>
      </c>
      <c r="B21" s="6">
        <v>0</v>
      </c>
      <c r="C21" s="6">
        <v>0</v>
      </c>
      <c r="D21" s="6">
        <v>0</v>
      </c>
      <c r="E21" s="6">
        <v>0</v>
      </c>
      <c r="F21" s="6">
        <v>3</v>
      </c>
      <c r="G21" s="6">
        <v>0</v>
      </c>
      <c r="H21" s="6">
        <v>0</v>
      </c>
      <c r="I21" s="6">
        <v>0</v>
      </c>
      <c r="J21" s="6">
        <v>0</v>
      </c>
      <c r="K21" s="6">
        <f t="shared" si="5"/>
        <v>3</v>
      </c>
      <c r="M21" s="5" t="s">
        <v>12</v>
      </c>
      <c r="N21" s="7">
        <f t="shared" si="6"/>
        <v>0</v>
      </c>
      <c r="O21" s="7">
        <f t="shared" si="6"/>
        <v>0</v>
      </c>
      <c r="P21" s="7">
        <f t="shared" si="4"/>
        <v>0</v>
      </c>
      <c r="Q21" s="7">
        <f t="shared" si="4"/>
        <v>0</v>
      </c>
      <c r="R21" s="7">
        <f t="shared" si="4"/>
        <v>1</v>
      </c>
      <c r="S21" s="7">
        <f t="shared" si="4"/>
        <v>0</v>
      </c>
      <c r="T21" s="7">
        <f t="shared" si="4"/>
        <v>0</v>
      </c>
      <c r="U21" s="7">
        <f t="shared" si="4"/>
        <v>0</v>
      </c>
      <c r="V21" s="7">
        <f t="shared" si="4"/>
        <v>0</v>
      </c>
      <c r="W21" s="7">
        <f>R21</f>
        <v>1</v>
      </c>
    </row>
    <row r="22" spans="1:23" x14ac:dyDescent="0.2">
      <c r="A22" s="5" t="s">
        <v>13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6</v>
      </c>
      <c r="H22" s="6">
        <v>0</v>
      </c>
      <c r="I22" s="6">
        <v>0</v>
      </c>
      <c r="J22" s="6">
        <v>0</v>
      </c>
      <c r="K22" s="6">
        <f t="shared" si="5"/>
        <v>6</v>
      </c>
      <c r="M22" s="5" t="s">
        <v>13</v>
      </c>
      <c r="N22" s="7">
        <f t="shared" si="6"/>
        <v>0</v>
      </c>
      <c r="O22" s="7">
        <f t="shared" si="6"/>
        <v>0</v>
      </c>
      <c r="P22" s="7">
        <f t="shared" si="4"/>
        <v>0</v>
      </c>
      <c r="Q22" s="7">
        <f t="shared" si="4"/>
        <v>0</v>
      </c>
      <c r="R22" s="7">
        <f t="shared" si="4"/>
        <v>0</v>
      </c>
      <c r="S22" s="7">
        <f t="shared" si="4"/>
        <v>1</v>
      </c>
      <c r="T22" s="7">
        <f t="shared" si="4"/>
        <v>0</v>
      </c>
      <c r="U22" s="7">
        <f t="shared" si="4"/>
        <v>0</v>
      </c>
      <c r="V22" s="7">
        <f t="shared" si="4"/>
        <v>0</v>
      </c>
      <c r="W22" s="7">
        <f>S22</f>
        <v>1</v>
      </c>
    </row>
    <row r="23" spans="1:23" x14ac:dyDescent="0.2">
      <c r="A23" s="5" t="s">
        <v>14</v>
      </c>
      <c r="B23" s="6">
        <v>0</v>
      </c>
      <c r="C23" s="6">
        <v>2</v>
      </c>
      <c r="D23" s="6">
        <v>0</v>
      </c>
      <c r="E23" s="6">
        <v>0</v>
      </c>
      <c r="F23" s="6">
        <v>0</v>
      </c>
      <c r="G23" s="6">
        <v>0</v>
      </c>
      <c r="H23" s="6">
        <v>1</v>
      </c>
      <c r="I23" s="6">
        <v>0</v>
      </c>
      <c r="J23" s="6">
        <v>0</v>
      </c>
      <c r="K23" s="6">
        <f t="shared" si="5"/>
        <v>3</v>
      </c>
      <c r="M23" s="5" t="s">
        <v>14</v>
      </c>
      <c r="N23" s="7">
        <f t="shared" si="6"/>
        <v>0</v>
      </c>
      <c r="O23" s="7">
        <f t="shared" si="6"/>
        <v>0.66666666666666663</v>
      </c>
      <c r="P23" s="7">
        <f t="shared" si="4"/>
        <v>0</v>
      </c>
      <c r="Q23" s="7">
        <f t="shared" si="4"/>
        <v>0</v>
      </c>
      <c r="R23" s="7">
        <f t="shared" si="4"/>
        <v>0</v>
      </c>
      <c r="S23" s="7">
        <f t="shared" si="4"/>
        <v>0</v>
      </c>
      <c r="T23" s="7">
        <f t="shared" si="4"/>
        <v>0.33333333333333331</v>
      </c>
      <c r="U23" s="7">
        <f t="shared" si="4"/>
        <v>0</v>
      </c>
      <c r="V23" s="7">
        <f t="shared" si="4"/>
        <v>0</v>
      </c>
      <c r="W23" s="7">
        <f>T23</f>
        <v>0.33333333333333331</v>
      </c>
    </row>
    <row r="24" spans="1:23" x14ac:dyDescent="0.2">
      <c r="A24" s="5" t="s">
        <v>15</v>
      </c>
      <c r="B24" s="6">
        <v>0</v>
      </c>
      <c r="C24" s="6">
        <v>0</v>
      </c>
      <c r="D24" s="6">
        <v>0</v>
      </c>
      <c r="E24" s="6">
        <v>0</v>
      </c>
      <c r="F24" s="6">
        <v>2</v>
      </c>
      <c r="G24" s="6">
        <v>1</v>
      </c>
      <c r="H24" s="6">
        <v>0</v>
      </c>
      <c r="I24" s="6">
        <v>1</v>
      </c>
      <c r="J24" s="6">
        <v>0</v>
      </c>
      <c r="K24" s="6">
        <f t="shared" si="5"/>
        <v>4</v>
      </c>
      <c r="M24" s="5" t="s">
        <v>15</v>
      </c>
      <c r="N24" s="7">
        <f t="shared" si="6"/>
        <v>0</v>
      </c>
      <c r="O24" s="7">
        <f t="shared" si="6"/>
        <v>0</v>
      </c>
      <c r="P24" s="7">
        <f t="shared" si="4"/>
        <v>0</v>
      </c>
      <c r="Q24" s="7">
        <f t="shared" si="4"/>
        <v>0</v>
      </c>
      <c r="R24" s="7">
        <f t="shared" si="4"/>
        <v>0.5</v>
      </c>
      <c r="S24" s="7">
        <f t="shared" si="4"/>
        <v>0.25</v>
      </c>
      <c r="T24" s="7">
        <f t="shared" si="4"/>
        <v>0</v>
      </c>
      <c r="U24" s="7">
        <f t="shared" si="4"/>
        <v>0.25</v>
      </c>
      <c r="V24" s="7">
        <f t="shared" si="4"/>
        <v>0</v>
      </c>
      <c r="W24" s="7">
        <f>U24</f>
        <v>0.25</v>
      </c>
    </row>
    <row r="25" spans="1:23" x14ac:dyDescent="0.2">
      <c r="A25" s="5" t="s">
        <v>16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4</v>
      </c>
      <c r="H25" s="6">
        <v>0</v>
      </c>
      <c r="I25" s="6">
        <v>0</v>
      </c>
      <c r="J25" s="6">
        <v>0</v>
      </c>
      <c r="K25" s="6">
        <f t="shared" si="5"/>
        <v>4</v>
      </c>
      <c r="M25" s="5" t="s">
        <v>16</v>
      </c>
      <c r="N25" s="7">
        <f>B25/$K25</f>
        <v>0</v>
      </c>
      <c r="O25" s="7">
        <f>C25/$K25</f>
        <v>0</v>
      </c>
      <c r="P25" s="7">
        <f t="shared" si="4"/>
        <v>0</v>
      </c>
      <c r="Q25" s="7">
        <f t="shared" si="4"/>
        <v>0</v>
      </c>
      <c r="R25" s="7">
        <f t="shared" si="4"/>
        <v>0</v>
      </c>
      <c r="S25" s="7">
        <f t="shared" si="4"/>
        <v>1</v>
      </c>
      <c r="T25" s="7">
        <f t="shared" si="4"/>
        <v>0</v>
      </c>
      <c r="U25" s="7">
        <f t="shared" si="4"/>
        <v>0</v>
      </c>
      <c r="V25" s="7">
        <f t="shared" si="4"/>
        <v>0</v>
      </c>
      <c r="W25" s="7">
        <f>V25</f>
        <v>0</v>
      </c>
    </row>
    <row r="26" spans="1:23" x14ac:dyDescent="0.2">
      <c r="V26" s="4" t="s">
        <v>19</v>
      </c>
      <c r="W26" s="4"/>
    </row>
    <row r="27" spans="1:23" x14ac:dyDescent="0.2">
      <c r="V27" s="6" t="s">
        <v>20</v>
      </c>
      <c r="W27" s="7">
        <f>AVERAGE(W18:W25)</f>
        <v>0.62499999999999989</v>
      </c>
    </row>
    <row r="28" spans="1:23" x14ac:dyDescent="0.2">
      <c r="A28" s="6" t="s">
        <v>2</v>
      </c>
      <c r="B28" s="6" t="s">
        <v>3</v>
      </c>
      <c r="C28" s="6" t="s">
        <v>4</v>
      </c>
      <c r="V28" s="6" t="s">
        <v>21</v>
      </c>
      <c r="W28" s="7">
        <f>VAR(W18:W25)</f>
        <v>0.1507936507936509</v>
      </c>
    </row>
    <row r="29" spans="1:23" x14ac:dyDescent="0.2">
      <c r="A29" s="6">
        <v>17</v>
      </c>
      <c r="B29" s="6">
        <v>28</v>
      </c>
      <c r="C29" s="6" t="s">
        <v>5</v>
      </c>
    </row>
    <row r="32" spans="1:23" x14ac:dyDescent="0.2">
      <c r="A32" s="5" t="s">
        <v>0</v>
      </c>
      <c r="B32" s="5" t="s">
        <v>1</v>
      </c>
      <c r="C32" s="3" t="s">
        <v>23</v>
      </c>
      <c r="D32" s="8" t="s">
        <v>22</v>
      </c>
    </row>
    <row r="33" spans="1:4" x14ac:dyDescent="0.2">
      <c r="A33" s="5" t="s">
        <v>9</v>
      </c>
      <c r="B33" s="7">
        <v>0.57981220657276999</v>
      </c>
      <c r="C33" s="2">
        <f>D33-B33</f>
        <v>0.17018779342723001</v>
      </c>
      <c r="D33" s="7">
        <v>0.75</v>
      </c>
    </row>
    <row r="34" spans="1:4" x14ac:dyDescent="0.2">
      <c r="A34" s="5" t="s">
        <v>10</v>
      </c>
      <c r="B34" s="7">
        <v>0.53465346534653468</v>
      </c>
      <c r="C34" s="2">
        <f>D34-B34</f>
        <v>0.46534653465346532</v>
      </c>
      <c r="D34" s="7">
        <v>1</v>
      </c>
    </row>
    <row r="35" spans="1:4" x14ac:dyDescent="0.2">
      <c r="A35" s="5" t="s">
        <v>11</v>
      </c>
      <c r="B35" s="7">
        <v>0.32061068702290074</v>
      </c>
      <c r="C35" s="2">
        <f>D35-B35</f>
        <v>0.34605597964376589</v>
      </c>
      <c r="D35" s="7">
        <v>0.66666666666666663</v>
      </c>
    </row>
    <row r="36" spans="1:4" x14ac:dyDescent="0.2">
      <c r="A36" s="5" t="s">
        <v>12</v>
      </c>
      <c r="B36" s="7">
        <v>0.66569767441860461</v>
      </c>
      <c r="C36" s="2">
        <f>D36-B36</f>
        <v>0.33430232558139539</v>
      </c>
      <c r="D36" s="7">
        <v>1</v>
      </c>
    </row>
    <row r="37" spans="1:4" x14ac:dyDescent="0.2">
      <c r="A37" s="5" t="s">
        <v>13</v>
      </c>
      <c r="B37" s="7">
        <v>0.78156996587030714</v>
      </c>
      <c r="C37" s="2">
        <f>D37-B37</f>
        <v>0.21843003412969286</v>
      </c>
      <c r="D37" s="7">
        <v>1</v>
      </c>
    </row>
    <row r="38" spans="1:4" x14ac:dyDescent="0.2">
      <c r="A38" s="5" t="s">
        <v>14</v>
      </c>
      <c r="B38" s="7">
        <v>0.26779661016949152</v>
      </c>
      <c r="C38" s="2">
        <f>D38-B38</f>
        <v>6.5536723163841792E-2</v>
      </c>
      <c r="D38" s="7">
        <v>0.33333333333333331</v>
      </c>
    </row>
    <row r="39" spans="1:4" x14ac:dyDescent="0.2">
      <c r="A39" s="5" t="s">
        <v>15</v>
      </c>
      <c r="B39" s="7">
        <v>0.1875</v>
      </c>
      <c r="C39" s="2">
        <f>D39-B39</f>
        <v>6.25E-2</v>
      </c>
      <c r="D39" s="7">
        <v>0.25</v>
      </c>
    </row>
    <row r="40" spans="1:4" x14ac:dyDescent="0.2">
      <c r="A40" s="5" t="s">
        <v>16</v>
      </c>
      <c r="B40" s="7">
        <v>3.3766233766233764E-2</v>
      </c>
      <c r="C40" s="2">
        <v>0</v>
      </c>
      <c r="D40" s="7">
        <v>0</v>
      </c>
    </row>
  </sheetData>
  <mergeCells count="6">
    <mergeCell ref="V26:W26"/>
    <mergeCell ref="M1:V1"/>
    <mergeCell ref="A16:K16"/>
    <mergeCell ref="A1:K1"/>
    <mergeCell ref="V11:W11"/>
    <mergeCell ref="M16:W16"/>
  </mergeCells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ConfusionVideo50000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2016-06-06T16:46:52Z</dcterms:created>
  <dcterms:modified xsi:type="dcterms:W3CDTF">2016-06-06T19:32:43Z</dcterms:modified>
</cp:coreProperties>
</file>